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20730" windowHeight="9570"/>
  </bookViews>
  <sheets>
    <sheet name="фінансовий план" sheetId="2" r:id="rId1"/>
  </sheets>
  <externalReferences>
    <externalReference r:id="rId2"/>
  </externalReferences>
  <definedNames>
    <definedName name="_xlnm.Print_Area" localSheetId="0">'фінансовий план'!$A$1:$J$86</definedName>
  </definedNames>
  <calcPr calcId="125725"/>
</workbook>
</file>

<file path=xl/calcChain.xml><?xml version="1.0" encoding="utf-8"?>
<calcChain xmlns="http://schemas.openxmlformats.org/spreadsheetml/2006/main">
  <c r="D32" i="2"/>
  <c r="G32"/>
  <c r="H32"/>
  <c r="I32"/>
  <c r="J32"/>
  <c r="F32"/>
  <c r="G56"/>
  <c r="G74"/>
  <c r="H74"/>
  <c r="I74"/>
  <c r="J74"/>
  <c r="H39"/>
  <c r="H55"/>
  <c r="C45"/>
  <c r="G39" l="1"/>
  <c r="D64" l="1"/>
  <c r="C36" l="1"/>
  <c r="D74" l="1"/>
  <c r="D36"/>
  <c r="C74"/>
  <c r="C59"/>
  <c r="C67"/>
  <c r="C32"/>
  <c r="C47"/>
  <c r="D59" l="1"/>
  <c r="C48"/>
  <c r="C70"/>
  <c r="F62"/>
  <c r="H45"/>
  <c r="I45"/>
  <c r="J45"/>
  <c r="G45"/>
  <c r="F45" s="1"/>
  <c r="F50" l="1"/>
  <c r="F51"/>
  <c r="F52"/>
  <c r="F53"/>
  <c r="F54"/>
  <c r="F49"/>
  <c r="E74"/>
  <c r="C71"/>
  <c r="D67"/>
  <c r="E67"/>
  <c r="G67"/>
  <c r="H67"/>
  <c r="I67"/>
  <c r="J67"/>
  <c r="G48"/>
  <c r="G55" s="1"/>
  <c r="D48"/>
  <c r="E32"/>
  <c r="E45"/>
  <c r="D45"/>
  <c r="F48" l="1"/>
  <c r="F79" l="1"/>
  <c r="F78"/>
  <c r="F77"/>
  <c r="F76"/>
  <c r="F75"/>
  <c r="F69"/>
  <c r="F68"/>
  <c r="F67" s="1"/>
  <c r="F66"/>
  <c r="F65"/>
  <c r="F64"/>
  <c r="F63"/>
  <c r="F61"/>
  <c r="F60"/>
  <c r="J59"/>
  <c r="J36" s="1"/>
  <c r="I59"/>
  <c r="H59"/>
  <c r="G59"/>
  <c r="G36" s="1"/>
  <c r="F58"/>
  <c r="F57"/>
  <c r="F56"/>
  <c r="J48"/>
  <c r="J55" s="1"/>
  <c r="I48"/>
  <c r="I55" s="1"/>
  <c r="E48"/>
  <c r="E71" s="1"/>
  <c r="D71"/>
  <c r="F47"/>
  <c r="E47"/>
  <c r="F46"/>
  <c r="F44"/>
  <c r="F43"/>
  <c r="E43"/>
  <c r="J42"/>
  <c r="I42"/>
  <c r="H42"/>
  <c r="G42"/>
  <c r="F42" s="1"/>
  <c r="E42"/>
  <c r="F41"/>
  <c r="F40"/>
  <c r="F39"/>
  <c r="F38"/>
  <c r="I36"/>
  <c r="H36"/>
  <c r="E36"/>
  <c r="E70" s="1"/>
  <c r="F35"/>
  <c r="E35"/>
  <c r="F34"/>
  <c r="E34"/>
  <c r="F33"/>
  <c r="F74" l="1"/>
  <c r="F37"/>
  <c r="G70"/>
  <c r="G72" s="1"/>
  <c r="I70"/>
  <c r="H70"/>
  <c r="J70"/>
  <c r="D70"/>
  <c r="J71"/>
  <c r="F59"/>
  <c r="F36"/>
  <c r="H48"/>
  <c r="F70" l="1"/>
  <c r="F55"/>
  <c r="I71"/>
  <c r="G71"/>
  <c r="F71" l="1"/>
  <c r="H71"/>
  <c r="H72" s="1"/>
  <c r="I72" s="1"/>
  <c r="J72" s="1"/>
  <c r="F72" s="1"/>
</calcChain>
</file>

<file path=xl/sharedStrings.xml><?xml version="1.0" encoding="utf-8"?>
<sst xmlns="http://schemas.openxmlformats.org/spreadsheetml/2006/main" count="109" uniqueCount="109">
  <si>
    <t>ЗАТВЕРДЖЕНО</t>
  </si>
  <si>
    <t>Підприємство</t>
  </si>
  <si>
    <t>за ЄДРПОУ</t>
  </si>
  <si>
    <t>Організаційно - правова форма</t>
  </si>
  <si>
    <t>Територія</t>
  </si>
  <si>
    <t>Коломийський район</t>
  </si>
  <si>
    <t>Орган державного управління</t>
  </si>
  <si>
    <t>Галузь</t>
  </si>
  <si>
    <t>Вид економічної діяльності</t>
  </si>
  <si>
    <t>Одиниця виміру (тис.грн.)</t>
  </si>
  <si>
    <t>за КОАТУУ</t>
  </si>
  <si>
    <t>за КОПФГ</t>
  </si>
  <si>
    <t>за КВЕД</t>
  </si>
  <si>
    <t>за СПОДУ</t>
  </si>
  <si>
    <t>за ЗКГНГ</t>
  </si>
  <si>
    <t>Стандарти звітності П(с)БОУ</t>
  </si>
  <si>
    <t>Форма власності</t>
  </si>
  <si>
    <t>Середня кількість штатних працівників</t>
  </si>
  <si>
    <t>Юридична адреса</t>
  </si>
  <si>
    <t>місто Коломия вул. Театральна,54</t>
  </si>
  <si>
    <t>Телефон</t>
  </si>
  <si>
    <t>Керівник</t>
  </si>
  <si>
    <t>(03433) 5 - 04 - 27</t>
  </si>
  <si>
    <t>Джалапин  Богдан Михайлович</t>
  </si>
  <si>
    <t>ПОКАЗНИКИ</t>
  </si>
  <si>
    <t>Код       рядка</t>
  </si>
  <si>
    <t>I. Формування фінансових результатів</t>
  </si>
  <si>
    <t>Доходи</t>
  </si>
  <si>
    <t>Чистий дохід (виручка)від реалізації, у т.ч.:</t>
  </si>
  <si>
    <t>послуг за програмою медичних гарантій</t>
  </si>
  <si>
    <t>платних медпослуг</t>
  </si>
  <si>
    <t>продукції,  товарів</t>
  </si>
  <si>
    <t>Інші доходи від операційної діяльності, у т.ч.:</t>
  </si>
  <si>
    <t>дохід від операційної оренди активів</t>
  </si>
  <si>
    <t>дохід від реалізації оборотних і необоротних активів</t>
  </si>
  <si>
    <t>Інші доходи, у т.ч.</t>
  </si>
  <si>
    <t>відсотки отримані (поточні рахунки і депозити)</t>
  </si>
  <si>
    <t>Витрати</t>
  </si>
  <si>
    <t>середній медперсонал</t>
  </si>
  <si>
    <t>молодший медперсонал</t>
  </si>
  <si>
    <t>Нарахування на оплату праці (ЄСВ)</t>
  </si>
  <si>
    <t>Медикаменти та перев’язувальні метеріали</t>
  </si>
  <si>
    <t>Предмети,матеріали,обладнання та інвентар</t>
  </si>
  <si>
    <t>Оплата послуг(крім комунальних)</t>
  </si>
  <si>
    <t>інший персонал</t>
  </si>
  <si>
    <t>Заробітна плата,в т.ч.:</t>
  </si>
  <si>
    <t>Оплата комунальних послуг та енергоносіїв,    у т.ч.: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</si>
  <si>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</si>
  <si>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</si>
  <si>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</si>
  <si>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</si>
  <si>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</t>
  </si>
  <si>
    <t>Заходи з реалізації державних (регіональних)програм, які не внесені до заходів розвитку</t>
  </si>
  <si>
    <t>Інші поточні витрати</t>
  </si>
  <si>
    <t>II. Інвестиційна діяльність</t>
  </si>
  <si>
    <t>Капітальні інвестиції</t>
  </si>
  <si>
    <t>капітальне будівництво</t>
  </si>
  <si>
    <t>придбання основних засобів(ОЗ)</t>
  </si>
  <si>
    <t>капітальний ремонт</t>
  </si>
  <si>
    <t>Вартість ОЗ ( на 01.01 відповідного року)</t>
  </si>
  <si>
    <t>Амортизація (на01.01 відповідного року)</t>
  </si>
  <si>
    <t>Нарахована амортизація(знос)за рік</t>
  </si>
  <si>
    <t>лікарі</t>
  </si>
  <si>
    <t>Усього доходів</t>
  </si>
  <si>
    <t>Усього витрат</t>
  </si>
  <si>
    <t>придбання інших необоротних матеріальних активів</t>
  </si>
  <si>
    <t>придбання  нематеріальних активів</t>
  </si>
  <si>
    <t>Соціальне забезпечення,в т.ч.:</t>
  </si>
  <si>
    <t>Витрати на відшкодуваннявартості лікарських засобів (для окремих категорій населення)безкоштовно та на пільговій основі</t>
  </si>
  <si>
    <t>керівники</t>
  </si>
  <si>
    <t>Дохід з місцевого бюджету за цільовими програмами фінансової підтримки, у т.ч.:</t>
  </si>
  <si>
    <t>Видатки на відрядження</t>
  </si>
  <si>
    <t>на покриття вартості комунальних послуг та енергоносіїв надавача ПМД</t>
  </si>
  <si>
    <t xml:space="preserve"> на відшкодування вартості лікарських засобів окремим категоріям населення на пільговій  (безоплатній) основі</t>
  </si>
  <si>
    <t xml:space="preserve"> на окремі заходи з реалізації державних (регіональних) програм розвитку первинної медичної допомоги</t>
  </si>
  <si>
    <t>Директор</t>
  </si>
  <si>
    <t>Богдан ДЖАЛАПИН</t>
  </si>
  <si>
    <t>фактично</t>
  </si>
  <si>
    <t>керівники структурних підрозділів</t>
  </si>
  <si>
    <t>Головний бухгалтер</t>
  </si>
  <si>
    <t>Тетяна ХОМІЦЬКА</t>
  </si>
  <si>
    <t>Проект</t>
  </si>
  <si>
    <t>Попередній</t>
  </si>
  <si>
    <t>Уточнений</t>
  </si>
  <si>
    <t>Зміни</t>
  </si>
  <si>
    <t>зробити позначку   "X"</t>
  </si>
  <si>
    <t>Охорона здоров’я</t>
  </si>
  <si>
    <t>Діяльність лікарняних заходів у сфері охорони здоров’я</t>
  </si>
  <si>
    <t>План</t>
  </si>
  <si>
    <t>у тому числі по кварталах</t>
  </si>
  <si>
    <t>I</t>
  </si>
  <si>
    <t>II</t>
  </si>
  <si>
    <t>III</t>
  </si>
  <si>
    <t>IV</t>
  </si>
  <si>
    <t>Дохід по цільових Програмах " Імунопрофілактика та захист населення  від інфекційних хвороб "</t>
  </si>
  <si>
    <t>Дохід по цільових Програмах "Протидії епідемії туберкульозу "</t>
  </si>
  <si>
    <r>
      <rPr>
        <b/>
        <sz val="11"/>
        <color theme="1"/>
        <rFont val="Times New Roman"/>
        <family val="1"/>
        <charset val="204"/>
      </rPr>
      <t>Комунальна</t>
    </r>
    <r>
      <rPr>
        <sz val="11"/>
        <color theme="1"/>
        <rFont val="Times New Roman"/>
        <family val="1"/>
        <charset val="204"/>
      </rPr>
      <t xml:space="preserve">                                    Стандарти звітності МСФЗ</t>
    </r>
  </si>
  <si>
    <t>X</t>
  </si>
  <si>
    <r>
      <t>Фінансови результат(</t>
    </r>
    <r>
      <rPr>
        <b/>
        <sz val="8"/>
        <color theme="1"/>
        <rFont val="Times New Roman"/>
        <family val="1"/>
        <charset val="204"/>
      </rPr>
      <t>залишок коштів на рахунку</t>
    </r>
    <r>
      <rPr>
        <b/>
        <sz val="12"/>
        <color theme="1"/>
        <rFont val="Times New Roman"/>
        <family val="1"/>
        <charset val="204"/>
      </rPr>
      <t>)</t>
    </r>
  </si>
  <si>
    <t>2025р.  (факт.)</t>
  </si>
  <si>
    <t>2026р.</t>
  </si>
  <si>
    <t>Всього на 2027 рік</t>
  </si>
  <si>
    <t>Комунальне некомерційне товариство "Коломийський районний центр первинної медико-санітарної допомоги Коломийської районної ради "</t>
  </si>
  <si>
    <t>Комунальне некомерційне товариство</t>
  </si>
  <si>
    <t>ФІНАНСОВИЙ ПЛАН ТОВАРИСТВА НА 2027 РІК</t>
  </si>
  <si>
    <t>від 23.07.2026 № 365-ХХХІІІ/26</t>
  </si>
  <si>
    <t>Заступник голови Коломийської районної ради</t>
  </si>
  <si>
    <t>рішенням  Коломийської районної ради</t>
  </si>
  <si>
    <t>ради                    Дмитро САМУЛЯК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</si>
</sst>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3" fillId="0" borderId="1" xfId="0" applyFont="1" applyBorder="1"/>
    <xf numFmtId="0" fontId="2" fillId="0" borderId="0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/>
    <xf numFmtId="164" fontId="3" fillId="0" borderId="1" xfId="0" applyNumberFormat="1" applyFont="1" applyBorder="1"/>
    <xf numFmtId="0" fontId="1" fillId="0" borderId="0" xfId="0" applyFont="1"/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/>
    <xf numFmtId="0" fontId="1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6;&#1074;&#1072;&#1103;%20&#1087;&#1072;&#1087;&#1082;&#1072;%202025/&#1050;&#1086;&#1096;&#1090;&#1086;&#1088;&#1080;&#1089;&#1080;%202025/&#1041;&#1102;&#1076;&#1078;&#1077;&#1090;&#1085;&#1110;%20&#1079;&#1072;&#1087;&#1080;&#1090;&#1080;%202025/&#1060;&#1030;&#1053;&#1040;&#1053;&#1057;&#1054;&#1042;&#1048;&#1049;%20%20&#1055;&#1051;&#1040;&#1053;%202025%20(&#1091;&#1090;&#1086;&#1095;&#1085;&#1077;&#1085;&#1080;&#1081;%2011.07.202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інансовий план"/>
      <sheetName val="Лист1"/>
      <sheetName val="Лист2"/>
    </sheetNames>
    <sheetDataSet>
      <sheetData sheetId="0">
        <row r="33">
          <cell r="E33">
            <v>48331.3</v>
          </cell>
        </row>
        <row r="64">
          <cell r="F64">
            <v>30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6"/>
  <sheetViews>
    <sheetView tabSelected="1" topLeftCell="A73" workbookViewId="0">
      <selection activeCell="N13" sqref="N13"/>
    </sheetView>
  </sheetViews>
  <sheetFormatPr defaultRowHeight="15"/>
  <cols>
    <col min="1" max="1" width="39.7109375" customWidth="1"/>
    <col min="3" max="4" width="11.42578125" customWidth="1"/>
    <col min="5" max="5" width="0.140625" customWidth="1"/>
    <col min="6" max="6" width="10.7109375" customWidth="1"/>
    <col min="7" max="7" width="11.28515625" customWidth="1"/>
    <col min="8" max="8" width="10.42578125" customWidth="1"/>
    <col min="9" max="9" width="10.28515625" customWidth="1"/>
    <col min="10" max="10" width="10" customWidth="1"/>
  </cols>
  <sheetData>
    <row r="1" spans="1:10">
      <c r="A1" s="13"/>
      <c r="B1" s="13"/>
      <c r="C1" s="13"/>
      <c r="D1" s="13"/>
      <c r="E1" s="13"/>
      <c r="F1" s="13"/>
      <c r="G1" s="20" t="s">
        <v>0</v>
      </c>
      <c r="H1" s="20"/>
      <c r="I1" s="20"/>
      <c r="J1" s="20"/>
    </row>
    <row r="2" spans="1:10">
      <c r="A2" s="13"/>
      <c r="B2" s="13"/>
      <c r="C2" s="13"/>
      <c r="D2" s="13"/>
      <c r="E2" s="13"/>
      <c r="F2" s="13"/>
      <c r="G2" s="20" t="s">
        <v>107</v>
      </c>
      <c r="H2" s="20"/>
      <c r="I2" s="20"/>
      <c r="J2" s="20"/>
    </row>
    <row r="3" spans="1:10">
      <c r="A3" s="13"/>
      <c r="B3" s="13"/>
      <c r="C3" s="13"/>
      <c r="D3" s="13"/>
      <c r="E3" s="13"/>
      <c r="F3" s="13"/>
      <c r="G3" s="20" t="s">
        <v>105</v>
      </c>
      <c r="H3" s="20"/>
      <c r="I3" s="20"/>
      <c r="J3" s="20"/>
    </row>
    <row r="4" spans="1:10">
      <c r="A4" s="13"/>
      <c r="B4" s="13"/>
      <c r="C4" s="13"/>
      <c r="D4" s="13"/>
      <c r="E4" s="13"/>
      <c r="F4" s="13"/>
      <c r="G4" s="21" t="s">
        <v>106</v>
      </c>
      <c r="H4" s="21"/>
      <c r="I4" s="21"/>
      <c r="J4" s="21"/>
    </row>
    <row r="5" spans="1:10">
      <c r="A5" s="13"/>
      <c r="B5" s="13"/>
      <c r="C5" s="13"/>
      <c r="D5" s="13"/>
      <c r="E5" s="13"/>
      <c r="F5" s="13"/>
      <c r="G5" s="21" t="s">
        <v>108</v>
      </c>
      <c r="H5" s="21"/>
      <c r="I5" s="21"/>
      <c r="J5" s="21"/>
    </row>
    <row r="6" spans="1:10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>
      <c r="A7" s="13"/>
      <c r="B7" s="13"/>
      <c r="C7" s="13"/>
      <c r="D7" s="13"/>
      <c r="E7" s="13"/>
      <c r="F7" s="13"/>
      <c r="G7" s="18" t="s">
        <v>81</v>
      </c>
      <c r="H7" s="18"/>
      <c r="I7" s="19" t="s">
        <v>97</v>
      </c>
      <c r="J7" s="19"/>
    </row>
    <row r="8" spans="1:10">
      <c r="A8" s="13"/>
      <c r="B8" s="13"/>
      <c r="C8" s="13"/>
      <c r="D8" s="13"/>
      <c r="E8" s="13"/>
      <c r="F8" s="13"/>
      <c r="G8" s="18" t="s">
        <v>82</v>
      </c>
      <c r="H8" s="18"/>
      <c r="I8" s="18"/>
      <c r="J8" s="18"/>
    </row>
    <row r="9" spans="1:10">
      <c r="A9" s="13"/>
      <c r="B9" s="13"/>
      <c r="C9" s="13"/>
      <c r="D9" s="13"/>
      <c r="E9" s="13"/>
      <c r="F9" s="13"/>
      <c r="G9" s="18" t="s">
        <v>83</v>
      </c>
      <c r="H9" s="18"/>
      <c r="I9" s="18"/>
      <c r="J9" s="18"/>
    </row>
    <row r="10" spans="1:10">
      <c r="A10" s="13"/>
      <c r="B10" s="13"/>
      <c r="C10" s="13"/>
      <c r="D10" s="13"/>
      <c r="E10" s="13"/>
      <c r="F10" s="13"/>
      <c r="G10" s="18" t="s">
        <v>84</v>
      </c>
      <c r="H10" s="18"/>
      <c r="I10" s="22"/>
      <c r="J10" s="23"/>
    </row>
    <row r="11" spans="1:10">
      <c r="A11" s="13"/>
      <c r="B11" s="13"/>
      <c r="C11" s="13"/>
      <c r="D11" s="13"/>
      <c r="E11" s="13"/>
      <c r="F11" s="13"/>
      <c r="G11" s="18" t="s">
        <v>85</v>
      </c>
      <c r="H11" s="18"/>
      <c r="I11" s="18"/>
      <c r="J11" s="18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>
      <c r="A13" s="1" t="s">
        <v>1</v>
      </c>
      <c r="B13" s="24" t="s">
        <v>102</v>
      </c>
      <c r="C13" s="24"/>
      <c r="D13" s="24"/>
      <c r="E13" s="24"/>
      <c r="F13" s="24"/>
      <c r="G13" s="25" t="s">
        <v>2</v>
      </c>
      <c r="H13" s="25"/>
      <c r="I13" s="25">
        <v>39020574</v>
      </c>
      <c r="J13" s="25"/>
    </row>
    <row r="14" spans="1:10">
      <c r="A14" s="2" t="s">
        <v>3</v>
      </c>
      <c r="B14" s="26" t="s">
        <v>103</v>
      </c>
      <c r="C14" s="26"/>
      <c r="D14" s="26"/>
      <c r="E14" s="26"/>
      <c r="F14" s="26"/>
      <c r="G14" s="25" t="s">
        <v>11</v>
      </c>
      <c r="H14" s="25"/>
      <c r="I14" s="27"/>
      <c r="J14" s="27"/>
    </row>
    <row r="15" spans="1:10">
      <c r="A15" s="2" t="s">
        <v>4</v>
      </c>
      <c r="B15" s="26" t="s">
        <v>5</v>
      </c>
      <c r="C15" s="26"/>
      <c r="D15" s="26"/>
      <c r="E15" s="26"/>
      <c r="F15" s="26"/>
      <c r="G15" s="25" t="s">
        <v>10</v>
      </c>
      <c r="H15" s="25"/>
      <c r="I15" s="27">
        <v>261060000</v>
      </c>
      <c r="J15" s="27"/>
    </row>
    <row r="16" spans="1:10">
      <c r="A16" s="2" t="s">
        <v>6</v>
      </c>
      <c r="B16" s="26"/>
      <c r="C16" s="26"/>
      <c r="D16" s="26"/>
      <c r="E16" s="26"/>
      <c r="F16" s="26"/>
      <c r="G16" s="25" t="s">
        <v>13</v>
      </c>
      <c r="H16" s="25"/>
      <c r="I16" s="27"/>
      <c r="J16" s="27"/>
    </row>
    <row r="17" spans="1:10">
      <c r="A17" s="2" t="s">
        <v>7</v>
      </c>
      <c r="B17" s="26" t="s">
        <v>86</v>
      </c>
      <c r="C17" s="26"/>
      <c r="D17" s="26"/>
      <c r="E17" s="26"/>
      <c r="F17" s="26"/>
      <c r="G17" s="25" t="s">
        <v>14</v>
      </c>
      <c r="H17" s="25"/>
      <c r="I17" s="27"/>
      <c r="J17" s="27"/>
    </row>
    <row r="18" spans="1:10" ht="26.25" customHeight="1">
      <c r="A18" s="2" t="s">
        <v>8</v>
      </c>
      <c r="B18" s="28" t="s">
        <v>87</v>
      </c>
      <c r="C18" s="29"/>
      <c r="D18" s="29"/>
      <c r="E18" s="29"/>
      <c r="F18" s="30"/>
      <c r="G18" s="25" t="s">
        <v>12</v>
      </c>
      <c r="H18" s="25"/>
      <c r="I18" s="27">
        <v>150</v>
      </c>
      <c r="J18" s="27"/>
    </row>
    <row r="19" spans="1:10">
      <c r="A19" s="2" t="s">
        <v>9</v>
      </c>
      <c r="B19" s="31" t="s">
        <v>15</v>
      </c>
      <c r="C19" s="31"/>
      <c r="D19" s="31"/>
      <c r="E19" s="31"/>
      <c r="F19" s="31"/>
      <c r="G19" s="31"/>
      <c r="H19" s="31"/>
      <c r="I19" s="31"/>
      <c r="J19" s="31"/>
    </row>
    <row r="20" spans="1:10">
      <c r="A20" s="2" t="s">
        <v>16</v>
      </c>
      <c r="B20" s="18" t="s">
        <v>96</v>
      </c>
      <c r="C20" s="18"/>
      <c r="D20" s="18"/>
      <c r="E20" s="18"/>
      <c r="F20" s="18"/>
      <c r="G20" s="18"/>
      <c r="H20" s="18"/>
      <c r="I20" s="18"/>
      <c r="J20" s="18"/>
    </row>
    <row r="21" spans="1:10">
      <c r="A21" s="2" t="s">
        <v>17</v>
      </c>
      <c r="B21" s="32">
        <v>171</v>
      </c>
      <c r="C21" s="32"/>
      <c r="D21" s="32"/>
      <c r="E21" s="32"/>
      <c r="F21" s="32"/>
      <c r="G21" s="32"/>
      <c r="H21" s="32"/>
      <c r="I21" s="32"/>
      <c r="J21" s="32"/>
    </row>
    <row r="22" spans="1:10">
      <c r="A22" s="2" t="s">
        <v>18</v>
      </c>
      <c r="B22" s="26" t="s">
        <v>19</v>
      </c>
      <c r="C22" s="26"/>
      <c r="D22" s="26"/>
      <c r="E22" s="26"/>
      <c r="F22" s="26"/>
      <c r="G22" s="26"/>
      <c r="H22" s="26"/>
      <c r="I22" s="26"/>
      <c r="J22" s="26"/>
    </row>
    <row r="23" spans="1:10">
      <c r="A23" s="2" t="s">
        <v>20</v>
      </c>
      <c r="B23" s="26" t="s">
        <v>22</v>
      </c>
      <c r="C23" s="26"/>
      <c r="D23" s="26"/>
      <c r="E23" s="26"/>
      <c r="F23" s="26"/>
      <c r="G23" s="26"/>
      <c r="H23" s="26"/>
      <c r="I23" s="26"/>
      <c r="J23" s="26"/>
    </row>
    <row r="24" spans="1:10">
      <c r="A24" s="2" t="s">
        <v>21</v>
      </c>
      <c r="B24" s="26" t="s">
        <v>23</v>
      </c>
      <c r="C24" s="26"/>
      <c r="D24" s="26"/>
      <c r="E24" s="26"/>
      <c r="F24" s="26"/>
      <c r="G24" s="26"/>
      <c r="H24" s="26"/>
      <c r="I24" s="26"/>
      <c r="J24" s="26"/>
    </row>
    <row r="25" spans="1:10" ht="20.25">
      <c r="A25" s="34" t="s">
        <v>104</v>
      </c>
      <c r="B25" s="34"/>
      <c r="C25" s="34"/>
      <c r="D25" s="34"/>
      <c r="E25" s="34"/>
      <c r="F25" s="34"/>
      <c r="G25" s="34"/>
      <c r="H25" s="34"/>
      <c r="I25" s="34"/>
      <c r="J25" s="34"/>
    </row>
    <row r="26" spans="1:10">
      <c r="A26" s="25" t="s">
        <v>24</v>
      </c>
      <c r="B26" s="36" t="s">
        <v>25</v>
      </c>
      <c r="C26" s="36" t="s">
        <v>99</v>
      </c>
      <c r="D26" s="25" t="s">
        <v>100</v>
      </c>
      <c r="E26" s="25"/>
      <c r="F26" s="25">
        <v>2027</v>
      </c>
      <c r="G26" s="25"/>
      <c r="H26" s="25"/>
      <c r="I26" s="25"/>
      <c r="J26" s="25"/>
    </row>
    <row r="27" spans="1:10">
      <c r="A27" s="25"/>
      <c r="B27" s="26"/>
      <c r="C27" s="26"/>
      <c r="D27" s="35" t="s">
        <v>88</v>
      </c>
      <c r="E27" s="37" t="s">
        <v>77</v>
      </c>
      <c r="F27" s="39" t="s">
        <v>101</v>
      </c>
      <c r="G27" s="25" t="s">
        <v>89</v>
      </c>
      <c r="H27" s="25"/>
      <c r="I27" s="25"/>
      <c r="J27" s="25"/>
    </row>
    <row r="28" spans="1:10">
      <c r="A28" s="35"/>
      <c r="B28" s="26"/>
      <c r="C28" s="26"/>
      <c r="D28" s="35"/>
      <c r="E28" s="38"/>
      <c r="F28" s="40"/>
      <c r="G28" s="16" t="s">
        <v>90</v>
      </c>
      <c r="H28" s="16" t="s">
        <v>91</v>
      </c>
      <c r="I28" s="16" t="s">
        <v>92</v>
      </c>
      <c r="J28" s="16" t="s">
        <v>93</v>
      </c>
    </row>
    <row r="29" spans="1:10">
      <c r="A29" s="3">
        <v>1</v>
      </c>
      <c r="B29" s="3">
        <v>2</v>
      </c>
      <c r="C29" s="3">
        <v>3</v>
      </c>
      <c r="D29" s="3">
        <v>4</v>
      </c>
      <c r="E29" s="3">
        <v>5</v>
      </c>
      <c r="F29" s="3">
        <v>6</v>
      </c>
      <c r="G29" s="3">
        <v>7</v>
      </c>
      <c r="H29" s="3">
        <v>8</v>
      </c>
      <c r="I29" s="3">
        <v>9</v>
      </c>
      <c r="J29" s="3">
        <v>10</v>
      </c>
    </row>
    <row r="30" spans="1:10" ht="15.75">
      <c r="A30" s="33" t="s">
        <v>26</v>
      </c>
      <c r="B30" s="33"/>
      <c r="C30" s="33"/>
      <c r="D30" s="33"/>
      <c r="E30" s="33"/>
      <c r="F30" s="33"/>
      <c r="G30" s="33"/>
      <c r="H30" s="33"/>
      <c r="I30" s="33"/>
      <c r="J30" s="33"/>
    </row>
    <row r="31" spans="1:10" ht="15.75">
      <c r="A31" s="4" t="s">
        <v>27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5" customHeight="1">
      <c r="A32" s="2" t="s">
        <v>28</v>
      </c>
      <c r="B32" s="2">
        <v>1010</v>
      </c>
      <c r="C32" s="8">
        <f>C33</f>
        <v>51132.800000000003</v>
      </c>
      <c r="D32" s="12">
        <f>D33+D34</f>
        <v>54761.9</v>
      </c>
      <c r="E32" s="8">
        <f t="shared" ref="E32" si="0">E33</f>
        <v>0</v>
      </c>
      <c r="F32" s="8">
        <f>F33+F34</f>
        <v>58400</v>
      </c>
      <c r="G32" s="8">
        <f t="shared" ref="G32:J32" si="1">G33+G34</f>
        <v>14150</v>
      </c>
      <c r="H32" s="8">
        <f t="shared" si="1"/>
        <v>14750</v>
      </c>
      <c r="I32" s="8">
        <f t="shared" si="1"/>
        <v>14750</v>
      </c>
      <c r="J32" s="8">
        <f t="shared" si="1"/>
        <v>14750</v>
      </c>
    </row>
    <row r="33" spans="1:10" ht="15" customHeight="1">
      <c r="A33" s="2" t="s">
        <v>29</v>
      </c>
      <c r="B33" s="2">
        <v>1011</v>
      </c>
      <c r="C33" s="2">
        <v>51132.800000000003</v>
      </c>
      <c r="D33" s="11">
        <v>52811.9</v>
      </c>
      <c r="E33" s="2"/>
      <c r="F33" s="8">
        <f t="shared" ref="F33:F70" si="2">G33+H33+I33+J33</f>
        <v>55800</v>
      </c>
      <c r="G33" s="2">
        <v>13950</v>
      </c>
      <c r="H33" s="2">
        <v>13950</v>
      </c>
      <c r="I33" s="2">
        <v>13950</v>
      </c>
      <c r="J33" s="2">
        <v>13950</v>
      </c>
    </row>
    <row r="34" spans="1:10" ht="15" customHeight="1">
      <c r="A34" s="2" t="s">
        <v>30</v>
      </c>
      <c r="B34" s="2">
        <v>1012</v>
      </c>
      <c r="C34" s="2"/>
      <c r="D34" s="2">
        <v>1950</v>
      </c>
      <c r="E34" s="8">
        <f t="shared" ref="E34:E47" si="3">D34</f>
        <v>1950</v>
      </c>
      <c r="F34" s="8">
        <f t="shared" si="2"/>
        <v>2600</v>
      </c>
      <c r="G34" s="2">
        <v>200</v>
      </c>
      <c r="H34" s="2">
        <v>800</v>
      </c>
      <c r="I34" s="2">
        <v>800</v>
      </c>
      <c r="J34" s="2">
        <v>800</v>
      </c>
    </row>
    <row r="35" spans="1:10" ht="15" customHeight="1">
      <c r="A35" s="2" t="s">
        <v>31</v>
      </c>
      <c r="B35" s="2">
        <v>1013</v>
      </c>
      <c r="C35" s="2"/>
      <c r="D35" s="2"/>
      <c r="E35" s="8">
        <f t="shared" si="3"/>
        <v>0</v>
      </c>
      <c r="F35" s="8">
        <f t="shared" si="2"/>
        <v>0</v>
      </c>
      <c r="G35" s="2"/>
      <c r="H35" s="2"/>
      <c r="I35" s="2"/>
      <c r="J35" s="2"/>
    </row>
    <row r="36" spans="1:10" ht="15" customHeight="1">
      <c r="A36" s="5" t="s">
        <v>70</v>
      </c>
      <c r="B36" s="2">
        <v>1020</v>
      </c>
      <c r="C36" s="8">
        <f>C37+C38+C39</f>
        <v>3637.7</v>
      </c>
      <c r="D36" s="14">
        <f>D37+D38+D39</f>
        <v>5402</v>
      </c>
      <c r="E36" s="8">
        <f>E37+E38+E39</f>
        <v>0</v>
      </c>
      <c r="F36" s="14">
        <f t="shared" si="2"/>
        <v>7019.4</v>
      </c>
      <c r="G36" s="14">
        <f>G37+G38+G39</f>
        <v>2466</v>
      </c>
      <c r="H36" s="14">
        <f t="shared" ref="H36:I36" si="4">H37+H38+H39</f>
        <v>1944</v>
      </c>
      <c r="I36" s="14">
        <f t="shared" si="4"/>
        <v>744</v>
      </c>
      <c r="J36" s="14">
        <f>J37+J38+J39</f>
        <v>1865.4</v>
      </c>
    </row>
    <row r="37" spans="1:10" ht="15" customHeight="1">
      <c r="A37" s="5" t="s">
        <v>72</v>
      </c>
      <c r="B37" s="2">
        <v>1021</v>
      </c>
      <c r="C37" s="8">
        <v>2115.1</v>
      </c>
      <c r="D37" s="14">
        <v>3422.4</v>
      </c>
      <c r="E37" s="8"/>
      <c r="F37" s="14">
        <f t="shared" si="2"/>
        <v>4156</v>
      </c>
      <c r="G37" s="15">
        <v>1500</v>
      </c>
      <c r="H37" s="15">
        <v>778</v>
      </c>
      <c r="I37" s="15">
        <v>378</v>
      </c>
      <c r="J37" s="15">
        <v>1500</v>
      </c>
    </row>
    <row r="38" spans="1:10" ht="15" customHeight="1">
      <c r="A38" s="5" t="s">
        <v>73</v>
      </c>
      <c r="B38" s="2">
        <v>1022</v>
      </c>
      <c r="C38" s="8">
        <v>1013.8</v>
      </c>
      <c r="D38" s="14">
        <v>1170</v>
      </c>
      <c r="E38" s="8"/>
      <c r="F38" s="14">
        <f t="shared" si="2"/>
        <v>1256</v>
      </c>
      <c r="G38" s="15">
        <v>314</v>
      </c>
      <c r="H38" s="15">
        <v>314</v>
      </c>
      <c r="I38" s="15">
        <v>314</v>
      </c>
      <c r="J38" s="15">
        <v>314</v>
      </c>
    </row>
    <row r="39" spans="1:10" ht="15" customHeight="1">
      <c r="A39" s="5" t="s">
        <v>74</v>
      </c>
      <c r="B39" s="2">
        <v>1023</v>
      </c>
      <c r="C39" s="8">
        <v>508.8</v>
      </c>
      <c r="D39" s="14">
        <v>809.6</v>
      </c>
      <c r="E39" s="8"/>
      <c r="F39" s="14">
        <f t="shared" si="2"/>
        <v>1607.4</v>
      </c>
      <c r="G39" s="15">
        <f>600+52</f>
        <v>652</v>
      </c>
      <c r="H39" s="15">
        <f>800+52</f>
        <v>852</v>
      </c>
      <c r="I39" s="15">
        <v>52</v>
      </c>
      <c r="J39" s="15">
        <v>51.4</v>
      </c>
    </row>
    <row r="40" spans="1:10" ht="30" customHeight="1">
      <c r="A40" s="10" t="s">
        <v>94</v>
      </c>
      <c r="B40" s="2">
        <v>1024</v>
      </c>
      <c r="C40" s="8"/>
      <c r="D40" s="8"/>
      <c r="E40" s="8"/>
      <c r="F40" s="8">
        <f t="shared" si="2"/>
        <v>0</v>
      </c>
      <c r="G40" s="8"/>
      <c r="H40" s="8"/>
      <c r="I40" s="8"/>
      <c r="J40" s="8"/>
    </row>
    <row r="41" spans="1:10" ht="30" customHeight="1">
      <c r="A41" s="10" t="s">
        <v>95</v>
      </c>
      <c r="B41" s="2">
        <v>1025</v>
      </c>
      <c r="C41" s="8"/>
      <c r="D41" s="8"/>
      <c r="E41" s="8"/>
      <c r="F41" s="8">
        <f t="shared" si="2"/>
        <v>0</v>
      </c>
      <c r="G41" s="8"/>
      <c r="H41" s="8"/>
      <c r="I41" s="8"/>
      <c r="J41" s="8"/>
    </row>
    <row r="42" spans="1:10" ht="15" customHeight="1">
      <c r="A42" s="2" t="s">
        <v>32</v>
      </c>
      <c r="B42" s="2">
        <v>1030</v>
      </c>
      <c r="C42" s="8">
        <v>0</v>
      </c>
      <c r="D42" s="8">
        <v>0</v>
      </c>
      <c r="E42" s="8">
        <f t="shared" si="3"/>
        <v>0</v>
      </c>
      <c r="F42" s="8">
        <f t="shared" si="2"/>
        <v>0</v>
      </c>
      <c r="G42" s="8">
        <f t="shared" ref="G42:J42" si="5">G43+G44</f>
        <v>0</v>
      </c>
      <c r="H42" s="8">
        <f t="shared" si="5"/>
        <v>0</v>
      </c>
      <c r="I42" s="8">
        <f t="shared" si="5"/>
        <v>0</v>
      </c>
      <c r="J42" s="8">
        <f t="shared" si="5"/>
        <v>0</v>
      </c>
    </row>
    <row r="43" spans="1:10" ht="15" customHeight="1">
      <c r="A43" s="2" t="s">
        <v>33</v>
      </c>
      <c r="B43" s="2">
        <v>1031</v>
      </c>
      <c r="C43" s="2"/>
      <c r="D43" s="2"/>
      <c r="E43" s="8">
        <f t="shared" si="3"/>
        <v>0</v>
      </c>
      <c r="F43" s="8">
        <f t="shared" si="2"/>
        <v>0</v>
      </c>
      <c r="G43" s="2"/>
      <c r="H43" s="2"/>
      <c r="I43" s="2"/>
      <c r="J43" s="2"/>
    </row>
    <row r="44" spans="1:10" ht="15" customHeight="1">
      <c r="A44" s="6" t="s">
        <v>34</v>
      </c>
      <c r="B44" s="2">
        <v>1032</v>
      </c>
      <c r="C44" s="2"/>
      <c r="D44" s="2">
        <v>0</v>
      </c>
      <c r="E44" s="8">
        <v>0</v>
      </c>
      <c r="F44" s="8">
        <f t="shared" si="2"/>
        <v>0</v>
      </c>
      <c r="G44" s="2"/>
      <c r="H44" s="2"/>
      <c r="I44" s="2"/>
      <c r="J44" s="2"/>
    </row>
    <row r="45" spans="1:10" ht="15" customHeight="1">
      <c r="A45" s="2" t="s">
        <v>35</v>
      </c>
      <c r="B45" s="2">
        <v>1040</v>
      </c>
      <c r="C45" s="8">
        <f>C46</f>
        <v>2.1</v>
      </c>
      <c r="D45" s="8">
        <f t="shared" ref="D45:E45" si="6">D46</f>
        <v>0</v>
      </c>
      <c r="E45" s="8">
        <f t="shared" si="6"/>
        <v>0</v>
      </c>
      <c r="F45" s="8">
        <f>G45+H45+I45+J45</f>
        <v>0</v>
      </c>
      <c r="G45" s="8">
        <f>G46</f>
        <v>0</v>
      </c>
      <c r="H45" s="8">
        <f t="shared" ref="H45:J45" si="7">H46</f>
        <v>0</v>
      </c>
      <c r="I45" s="8">
        <f t="shared" si="7"/>
        <v>0</v>
      </c>
      <c r="J45" s="8">
        <f t="shared" si="7"/>
        <v>0</v>
      </c>
    </row>
    <row r="46" spans="1:10" ht="15" customHeight="1">
      <c r="A46" s="2" t="s">
        <v>36</v>
      </c>
      <c r="B46" s="2">
        <v>1041</v>
      </c>
      <c r="C46" s="8">
        <v>2.1</v>
      </c>
      <c r="D46" s="2"/>
      <c r="E46" s="8"/>
      <c r="F46" s="8">
        <f t="shared" si="2"/>
        <v>0</v>
      </c>
      <c r="G46" s="2"/>
      <c r="H46" s="2"/>
      <c r="I46" s="2"/>
      <c r="J46" s="2"/>
    </row>
    <row r="47" spans="1:10" ht="15" customHeight="1">
      <c r="A47" s="4" t="s">
        <v>37</v>
      </c>
      <c r="B47" s="2"/>
      <c r="C47" s="2">
        <f t="shared" ref="C47" si="8">B47</f>
        <v>0</v>
      </c>
      <c r="D47" s="2"/>
      <c r="E47" s="8">
        <f t="shared" si="3"/>
        <v>0</v>
      </c>
      <c r="F47" s="8">
        <f t="shared" si="2"/>
        <v>0</v>
      </c>
      <c r="G47" s="2"/>
      <c r="H47" s="2"/>
      <c r="I47" s="2"/>
      <c r="J47" s="2"/>
    </row>
    <row r="48" spans="1:10" ht="15" customHeight="1">
      <c r="A48" s="2" t="s">
        <v>45</v>
      </c>
      <c r="B48" s="2">
        <v>1050</v>
      </c>
      <c r="C48" s="14">
        <f t="shared" ref="C48" si="9">C49+C50+C51+C52+C53+C54</f>
        <v>35616.299999999996</v>
      </c>
      <c r="D48" s="14">
        <f>D49+D50+D51+D52+D53+D54</f>
        <v>41629.199999999997</v>
      </c>
      <c r="E48" s="14">
        <f>E49+E50+E51+E52+E53+E54</f>
        <v>0</v>
      </c>
      <c r="F48" s="14">
        <f>F49+F50+F51+F52+F53+F54</f>
        <v>42450</v>
      </c>
      <c r="G48" s="14">
        <f>G49+G50+G51+G52+G53+G54</f>
        <v>9910</v>
      </c>
      <c r="H48" s="14">
        <f t="shared" ref="H48:J48" si="10">H49+H50+H51+H52+H53+H54</f>
        <v>10940</v>
      </c>
      <c r="I48" s="14">
        <f t="shared" si="10"/>
        <v>11300</v>
      </c>
      <c r="J48" s="14">
        <f t="shared" si="10"/>
        <v>10300</v>
      </c>
    </row>
    <row r="49" spans="1:10" ht="15" customHeight="1">
      <c r="A49" s="7" t="s">
        <v>69</v>
      </c>
      <c r="B49" s="2">
        <v>1051</v>
      </c>
      <c r="C49" s="8">
        <v>1483.6</v>
      </c>
      <c r="D49" s="15">
        <v>1645</v>
      </c>
      <c r="E49" s="8"/>
      <c r="F49" s="14">
        <f>G49+H49+I49+J49</f>
        <v>1700</v>
      </c>
      <c r="G49" s="15">
        <v>360</v>
      </c>
      <c r="H49" s="15">
        <v>420</v>
      </c>
      <c r="I49" s="15">
        <v>520</v>
      </c>
      <c r="J49" s="15">
        <v>400</v>
      </c>
    </row>
    <row r="50" spans="1:10" ht="15" customHeight="1">
      <c r="A50" s="7" t="s">
        <v>78</v>
      </c>
      <c r="B50" s="2">
        <v>1052</v>
      </c>
      <c r="C50" s="8">
        <v>5095.5</v>
      </c>
      <c r="D50" s="15">
        <v>6180</v>
      </c>
      <c r="E50" s="8"/>
      <c r="F50" s="14">
        <f t="shared" ref="F50:F55" si="11">G50+H50+I50+J50</f>
        <v>6350</v>
      </c>
      <c r="G50" s="15">
        <v>1400</v>
      </c>
      <c r="H50" s="15">
        <v>1700</v>
      </c>
      <c r="I50" s="15">
        <v>1750</v>
      </c>
      <c r="J50" s="15">
        <v>1500</v>
      </c>
    </row>
    <row r="51" spans="1:10" ht="15" customHeight="1">
      <c r="A51" s="7" t="s">
        <v>62</v>
      </c>
      <c r="B51" s="2">
        <v>1053</v>
      </c>
      <c r="C51" s="8">
        <v>6878.1</v>
      </c>
      <c r="D51" s="15">
        <v>8200</v>
      </c>
      <c r="E51" s="8"/>
      <c r="F51" s="14">
        <f t="shared" si="11"/>
        <v>8550</v>
      </c>
      <c r="G51" s="15">
        <v>1950</v>
      </c>
      <c r="H51" s="15">
        <v>2200</v>
      </c>
      <c r="I51" s="15">
        <v>2300</v>
      </c>
      <c r="J51" s="15">
        <v>2100</v>
      </c>
    </row>
    <row r="52" spans="1:10" ht="15" customHeight="1">
      <c r="A52" s="7" t="s">
        <v>38</v>
      </c>
      <c r="B52" s="2">
        <v>1054</v>
      </c>
      <c r="C52" s="8">
        <v>15236.9</v>
      </c>
      <c r="D52" s="15">
        <v>17214.2</v>
      </c>
      <c r="E52" s="8"/>
      <c r="F52" s="14">
        <f t="shared" si="11"/>
        <v>17200</v>
      </c>
      <c r="G52" s="15">
        <v>4100</v>
      </c>
      <c r="H52" s="15">
        <v>4400</v>
      </c>
      <c r="I52" s="15">
        <v>4500</v>
      </c>
      <c r="J52" s="15">
        <v>4200</v>
      </c>
    </row>
    <row r="53" spans="1:10" ht="15" customHeight="1">
      <c r="A53" s="7" t="s">
        <v>39</v>
      </c>
      <c r="B53" s="2">
        <v>1055</v>
      </c>
      <c r="C53" s="8">
        <v>1317.6</v>
      </c>
      <c r="D53" s="15">
        <v>1875</v>
      </c>
      <c r="E53" s="8"/>
      <c r="F53" s="14">
        <f t="shared" si="11"/>
        <v>2050</v>
      </c>
      <c r="G53" s="15">
        <v>500</v>
      </c>
      <c r="H53" s="15">
        <v>520</v>
      </c>
      <c r="I53" s="15">
        <v>530</v>
      </c>
      <c r="J53" s="15">
        <v>500</v>
      </c>
    </row>
    <row r="54" spans="1:10" ht="15" customHeight="1">
      <c r="A54" s="7" t="s">
        <v>44</v>
      </c>
      <c r="B54" s="2">
        <v>1056</v>
      </c>
      <c r="C54" s="8">
        <v>5604.6</v>
      </c>
      <c r="D54" s="15">
        <v>6515</v>
      </c>
      <c r="E54" s="8"/>
      <c r="F54" s="14">
        <f t="shared" si="11"/>
        <v>6600</v>
      </c>
      <c r="G54" s="15">
        <v>1600</v>
      </c>
      <c r="H54" s="15">
        <v>1700</v>
      </c>
      <c r="I54" s="15">
        <v>1700</v>
      </c>
      <c r="J54" s="15">
        <v>1600</v>
      </c>
    </row>
    <row r="55" spans="1:10" ht="15" customHeight="1">
      <c r="A55" s="2" t="s">
        <v>40</v>
      </c>
      <c r="B55" s="2">
        <v>1060</v>
      </c>
      <c r="C55" s="8">
        <v>7479.3</v>
      </c>
      <c r="D55" s="14">
        <v>8932.85</v>
      </c>
      <c r="E55" s="8"/>
      <c r="F55" s="14">
        <f t="shared" si="11"/>
        <v>9126.75</v>
      </c>
      <c r="G55" s="14">
        <f>G48*21.5%</f>
        <v>2130.65</v>
      </c>
      <c r="H55" s="14">
        <f t="shared" ref="H55:J55" si="12">H48*21.5%</f>
        <v>2352.1</v>
      </c>
      <c r="I55" s="14">
        <f t="shared" si="12"/>
        <v>2429.5</v>
      </c>
      <c r="J55" s="14">
        <f t="shared" si="12"/>
        <v>2214.5</v>
      </c>
    </row>
    <row r="56" spans="1:10" ht="15" customHeight="1">
      <c r="A56" s="2" t="s">
        <v>41</v>
      </c>
      <c r="B56" s="2">
        <v>1070</v>
      </c>
      <c r="C56" s="8">
        <v>749</v>
      </c>
      <c r="D56" s="14">
        <v>1101.4000000000001</v>
      </c>
      <c r="E56" s="8"/>
      <c r="F56" s="14">
        <f t="shared" si="2"/>
        <v>1165</v>
      </c>
      <c r="G56" s="14">
        <f>565+600</f>
        <v>1165</v>
      </c>
      <c r="H56" s="14"/>
      <c r="I56" s="14"/>
      <c r="J56" s="14"/>
    </row>
    <row r="57" spans="1:10" ht="15" customHeight="1">
      <c r="A57" s="2" t="s">
        <v>42</v>
      </c>
      <c r="B57" s="2">
        <v>1080</v>
      </c>
      <c r="C57" s="8">
        <v>1769.1</v>
      </c>
      <c r="D57" s="14">
        <v>2031.8</v>
      </c>
      <c r="E57" s="8"/>
      <c r="F57" s="14">
        <f t="shared" si="2"/>
        <v>2764</v>
      </c>
      <c r="G57" s="14">
        <v>900</v>
      </c>
      <c r="H57" s="14">
        <v>600</v>
      </c>
      <c r="I57" s="14">
        <v>800</v>
      </c>
      <c r="J57" s="14">
        <v>464</v>
      </c>
    </row>
    <row r="58" spans="1:10" ht="15" customHeight="1">
      <c r="A58" s="2" t="s">
        <v>43</v>
      </c>
      <c r="B58" s="2">
        <v>1090</v>
      </c>
      <c r="C58" s="8">
        <v>3678</v>
      </c>
      <c r="D58" s="14">
        <v>4952.6000000000004</v>
      </c>
      <c r="E58" s="8"/>
      <c r="F58" s="14">
        <f t="shared" si="2"/>
        <v>6000</v>
      </c>
      <c r="G58" s="14">
        <v>1800</v>
      </c>
      <c r="H58" s="14">
        <v>1600</v>
      </c>
      <c r="I58" s="14">
        <v>1600</v>
      </c>
      <c r="J58" s="14">
        <v>1000</v>
      </c>
    </row>
    <row r="59" spans="1:10" ht="15" customHeight="1">
      <c r="A59" s="5" t="s">
        <v>46</v>
      </c>
      <c r="B59" s="2">
        <v>1100</v>
      </c>
      <c r="C59" s="14">
        <f>C60+C61+C62+C63+C64</f>
        <v>2128.1000000000004</v>
      </c>
      <c r="D59" s="14">
        <f>D60+D61+D62+D63+D64</f>
        <v>3452.4</v>
      </c>
      <c r="E59" s="14"/>
      <c r="F59" s="14">
        <f t="shared" ref="F59:J59" si="13">F60+F61+F62+F63+F64</f>
        <v>4156</v>
      </c>
      <c r="G59" s="14">
        <f t="shared" si="13"/>
        <v>1500</v>
      </c>
      <c r="H59" s="14">
        <f t="shared" si="13"/>
        <v>778</v>
      </c>
      <c r="I59" s="14">
        <f t="shared" si="13"/>
        <v>378</v>
      </c>
      <c r="J59" s="14">
        <f t="shared" si="13"/>
        <v>1500</v>
      </c>
    </row>
    <row r="60" spans="1:10" ht="15" customHeight="1">
      <c r="A60" s="7" t="s">
        <v>47</v>
      </c>
      <c r="B60" s="2">
        <v>1101</v>
      </c>
      <c r="C60" s="8">
        <v>366.2</v>
      </c>
      <c r="D60" s="15">
        <v>386</v>
      </c>
      <c r="E60" s="8"/>
      <c r="F60" s="14">
        <f t="shared" si="2"/>
        <v>420</v>
      </c>
      <c r="G60" s="15">
        <v>140</v>
      </c>
      <c r="H60" s="15">
        <v>100</v>
      </c>
      <c r="I60" s="15"/>
      <c r="J60" s="15">
        <v>180</v>
      </c>
    </row>
    <row r="61" spans="1:10" ht="15" customHeight="1">
      <c r="A61" s="7" t="s">
        <v>48</v>
      </c>
      <c r="B61" s="2">
        <v>1102</v>
      </c>
      <c r="C61" s="8">
        <v>18</v>
      </c>
      <c r="D61" s="15">
        <v>27.4</v>
      </c>
      <c r="E61" s="8"/>
      <c r="F61" s="14">
        <f t="shared" si="2"/>
        <v>31</v>
      </c>
      <c r="G61" s="15">
        <v>7.8</v>
      </c>
      <c r="H61" s="15">
        <v>7.6</v>
      </c>
      <c r="I61" s="15">
        <v>7.6</v>
      </c>
      <c r="J61" s="15">
        <v>8</v>
      </c>
    </row>
    <row r="62" spans="1:10" ht="15" customHeight="1">
      <c r="A62" s="7" t="s">
        <v>49</v>
      </c>
      <c r="B62" s="2">
        <v>1103</v>
      </c>
      <c r="C62" s="8">
        <v>1213.7</v>
      </c>
      <c r="D62" s="15">
        <v>1768</v>
      </c>
      <c r="E62" s="8"/>
      <c r="F62" s="14">
        <f>G62+H62+I62+J62</f>
        <v>2260</v>
      </c>
      <c r="G62" s="15">
        <v>800</v>
      </c>
      <c r="H62" s="15">
        <v>470.4</v>
      </c>
      <c r="I62" s="15">
        <v>300</v>
      </c>
      <c r="J62" s="15">
        <v>689.6</v>
      </c>
    </row>
    <row r="63" spans="1:10" ht="15" customHeight="1">
      <c r="A63" s="7" t="s">
        <v>50</v>
      </c>
      <c r="B63" s="2">
        <v>1104</v>
      </c>
      <c r="C63" s="8">
        <v>517.20000000000005</v>
      </c>
      <c r="D63" s="15">
        <v>1241</v>
      </c>
      <c r="E63" s="8"/>
      <c r="F63" s="14">
        <f t="shared" si="2"/>
        <v>1445</v>
      </c>
      <c r="G63" s="15">
        <v>552.20000000000005</v>
      </c>
      <c r="H63" s="15">
        <v>200</v>
      </c>
      <c r="I63" s="15">
        <v>70.400000000000006</v>
      </c>
      <c r="J63" s="15">
        <v>622.4</v>
      </c>
    </row>
    <row r="64" spans="1:10" ht="15" customHeight="1">
      <c r="A64" s="7" t="s">
        <v>51</v>
      </c>
      <c r="B64" s="2">
        <v>1105</v>
      </c>
      <c r="C64" s="8">
        <v>13</v>
      </c>
      <c r="D64" s="15">
        <f>'[1]фінансовий план'!$F$64</f>
        <v>30</v>
      </c>
      <c r="E64" s="8"/>
      <c r="F64" s="14">
        <f t="shared" si="2"/>
        <v>0</v>
      </c>
      <c r="G64" s="15"/>
      <c r="H64" s="15"/>
      <c r="I64" s="15"/>
      <c r="J64" s="15"/>
    </row>
    <row r="65" spans="1:10" ht="15" customHeight="1">
      <c r="A65" s="5" t="s">
        <v>52</v>
      </c>
      <c r="B65" s="2">
        <v>1110</v>
      </c>
      <c r="C65" s="8"/>
      <c r="D65" s="15"/>
      <c r="E65" s="8"/>
      <c r="F65" s="14">
        <f t="shared" si="2"/>
        <v>0</v>
      </c>
      <c r="G65" s="15"/>
      <c r="H65" s="15"/>
      <c r="I65" s="15"/>
      <c r="J65" s="15"/>
    </row>
    <row r="66" spans="1:10" ht="15" customHeight="1">
      <c r="A66" s="5" t="s">
        <v>71</v>
      </c>
      <c r="B66" s="2">
        <v>1115</v>
      </c>
      <c r="C66" s="8">
        <v>2.1</v>
      </c>
      <c r="D66" s="14">
        <v>12</v>
      </c>
      <c r="E66" s="8"/>
      <c r="F66" s="14">
        <f t="shared" si="2"/>
        <v>10</v>
      </c>
      <c r="G66" s="14">
        <v>0</v>
      </c>
      <c r="H66" s="14">
        <v>5</v>
      </c>
      <c r="I66" s="14">
        <v>5</v>
      </c>
      <c r="J66" s="14"/>
    </row>
    <row r="67" spans="1:10" ht="15" customHeight="1">
      <c r="A67" s="2" t="s">
        <v>67</v>
      </c>
      <c r="B67" s="2">
        <v>1120</v>
      </c>
      <c r="C67" s="8">
        <f>C68</f>
        <v>1013.8</v>
      </c>
      <c r="D67" s="8">
        <f t="shared" ref="D67:J67" si="14">D68</f>
        <v>1310</v>
      </c>
      <c r="E67" s="8">
        <f t="shared" si="14"/>
        <v>0</v>
      </c>
      <c r="F67" s="14">
        <f t="shared" si="14"/>
        <v>1256</v>
      </c>
      <c r="G67" s="14">
        <f t="shared" si="14"/>
        <v>314</v>
      </c>
      <c r="H67" s="14">
        <f t="shared" si="14"/>
        <v>314</v>
      </c>
      <c r="I67" s="14">
        <f t="shared" si="14"/>
        <v>314</v>
      </c>
      <c r="J67" s="14">
        <f t="shared" si="14"/>
        <v>314</v>
      </c>
    </row>
    <row r="68" spans="1:10" ht="65.25" customHeight="1">
      <c r="A68" s="5" t="s">
        <v>68</v>
      </c>
      <c r="B68" s="2">
        <v>1121</v>
      </c>
      <c r="C68" s="8">
        <v>1013.8</v>
      </c>
      <c r="D68" s="15">
        <v>1310</v>
      </c>
      <c r="E68" s="8"/>
      <c r="F68" s="14">
        <f t="shared" si="2"/>
        <v>1256</v>
      </c>
      <c r="G68" s="15">
        <v>314</v>
      </c>
      <c r="H68" s="15">
        <v>314</v>
      </c>
      <c r="I68" s="15">
        <v>314</v>
      </c>
      <c r="J68" s="15">
        <v>314</v>
      </c>
    </row>
    <row r="69" spans="1:10" ht="15" customHeight="1">
      <c r="A69" s="2" t="s">
        <v>53</v>
      </c>
      <c r="B69" s="2">
        <v>1130</v>
      </c>
      <c r="C69" s="8">
        <v>0.5</v>
      </c>
      <c r="D69" s="14">
        <v>10</v>
      </c>
      <c r="E69" s="8"/>
      <c r="F69" s="8">
        <f t="shared" si="2"/>
        <v>3</v>
      </c>
      <c r="G69" s="8">
        <v>1.5</v>
      </c>
      <c r="H69" s="8">
        <v>1.5</v>
      </c>
      <c r="I69" s="8"/>
      <c r="J69" s="8"/>
    </row>
    <row r="70" spans="1:10" ht="15" customHeight="1">
      <c r="A70" s="4" t="s">
        <v>63</v>
      </c>
      <c r="B70" s="8">
        <v>1140</v>
      </c>
      <c r="C70" s="14">
        <f>C32+C36+C42+C45+C40+C41</f>
        <v>54772.6</v>
      </c>
      <c r="D70" s="14">
        <f t="shared" ref="D70:E70" si="15">D32+D36+D42+D45+D40+D41</f>
        <v>60163.9</v>
      </c>
      <c r="E70" s="14">
        <f t="shared" si="15"/>
        <v>0</v>
      </c>
      <c r="F70" s="8">
        <f t="shared" si="2"/>
        <v>65419.4</v>
      </c>
      <c r="G70" s="14">
        <f>G32+G36+G42+G45+G40+G41+G44+G46</f>
        <v>16616</v>
      </c>
      <c r="H70" s="14">
        <f t="shared" ref="H70:J70" si="16">H32+H36+H42+H45+H40+H41+H44+H46</f>
        <v>16694</v>
      </c>
      <c r="I70" s="14">
        <f t="shared" si="16"/>
        <v>15494</v>
      </c>
      <c r="J70" s="14">
        <f t="shared" si="16"/>
        <v>16615.400000000001</v>
      </c>
    </row>
    <row r="71" spans="1:10" ht="15" customHeight="1">
      <c r="A71" s="4" t="s">
        <v>64</v>
      </c>
      <c r="B71" s="8">
        <v>1150</v>
      </c>
      <c r="C71" s="14">
        <f>C48+C55+C56+C57+C58+C59+C65+C66+C67+C69+C74</f>
        <v>52921.899999999994</v>
      </c>
      <c r="D71" s="14">
        <f>D48+D55+D56+D57+D58+D59+D65+D66+D67+D69+D74</f>
        <v>63542.55</v>
      </c>
      <c r="E71" s="14">
        <f t="shared" ref="E71:J71" si="17">E48+E55+E56+E57+E58+E59+E65+E66+E67+E69+E74</f>
        <v>0</v>
      </c>
      <c r="F71" s="14">
        <f t="shared" si="17"/>
        <v>67730.75</v>
      </c>
      <c r="G71" s="14">
        <f t="shared" si="17"/>
        <v>17721.150000000001</v>
      </c>
      <c r="H71" s="14">
        <f t="shared" si="17"/>
        <v>17390.599999999999</v>
      </c>
      <c r="I71" s="14">
        <f t="shared" si="17"/>
        <v>16826.5</v>
      </c>
      <c r="J71" s="14">
        <f t="shared" si="17"/>
        <v>15792.5</v>
      </c>
    </row>
    <row r="72" spans="1:10" ht="15" customHeight="1">
      <c r="A72" s="4" t="s">
        <v>98</v>
      </c>
      <c r="B72" s="8">
        <v>1160</v>
      </c>
      <c r="C72" s="14">
        <v>5882.9</v>
      </c>
      <c r="D72" s="14">
        <v>5000</v>
      </c>
      <c r="E72" s="14">
        <v>3720.8</v>
      </c>
      <c r="F72" s="14">
        <f>J72</f>
        <v>2688.6500000000015</v>
      </c>
      <c r="G72" s="14">
        <f>D72+G70-G71</f>
        <v>3894.8499999999985</v>
      </c>
      <c r="H72" s="14">
        <f>G72+H70-H71</f>
        <v>3198.25</v>
      </c>
      <c r="I72" s="14">
        <f>H72+I70-I71</f>
        <v>1865.75</v>
      </c>
      <c r="J72" s="14">
        <f>I72+J70-J71</f>
        <v>2688.6500000000015</v>
      </c>
    </row>
    <row r="73" spans="1:10" ht="15" customHeight="1">
      <c r="A73" s="25" t="s">
        <v>54</v>
      </c>
      <c r="B73" s="25"/>
      <c r="C73" s="25"/>
      <c r="D73" s="25"/>
      <c r="E73" s="25"/>
      <c r="F73" s="25"/>
      <c r="G73" s="25"/>
      <c r="H73" s="25"/>
      <c r="I73" s="25"/>
      <c r="J73" s="25"/>
    </row>
    <row r="74" spans="1:10" ht="15" customHeight="1">
      <c r="A74" s="2" t="s">
        <v>55</v>
      </c>
      <c r="B74" s="2">
        <v>3010</v>
      </c>
      <c r="C74" s="14">
        <f>C76+C79+C77</f>
        <v>485.7</v>
      </c>
      <c r="D74" s="14">
        <f>D76+D79+D77</f>
        <v>110.3</v>
      </c>
      <c r="E74" s="15">
        <f t="shared" ref="E74" si="18">E76+E79</f>
        <v>0</v>
      </c>
      <c r="F74" s="2">
        <f t="shared" ref="F74:J74" si="19">F75+F76+F77+F78+F79</f>
        <v>800</v>
      </c>
      <c r="G74" s="2">
        <f t="shared" si="19"/>
        <v>0</v>
      </c>
      <c r="H74" s="2">
        <f t="shared" si="19"/>
        <v>800</v>
      </c>
      <c r="I74" s="2">
        <f t="shared" si="19"/>
        <v>0</v>
      </c>
      <c r="J74" s="2">
        <f t="shared" si="19"/>
        <v>0</v>
      </c>
    </row>
    <row r="75" spans="1:10" ht="15" customHeight="1">
      <c r="A75" s="2" t="s">
        <v>56</v>
      </c>
      <c r="B75" s="2">
        <v>3011</v>
      </c>
      <c r="C75" s="15"/>
      <c r="D75" s="2"/>
      <c r="E75" s="15"/>
      <c r="F75" s="2">
        <f>G75+H75+I75+J75</f>
        <v>0</v>
      </c>
      <c r="G75" s="2"/>
      <c r="H75" s="2"/>
      <c r="I75" s="2"/>
      <c r="J75" s="2"/>
    </row>
    <row r="76" spans="1:10" ht="15" customHeight="1">
      <c r="A76" s="2" t="s">
        <v>57</v>
      </c>
      <c r="B76" s="2">
        <v>3012</v>
      </c>
      <c r="C76" s="15">
        <v>196.2</v>
      </c>
      <c r="D76" s="2">
        <v>100</v>
      </c>
      <c r="E76" s="15"/>
      <c r="F76" s="2">
        <f t="shared" ref="F76:F79" si="20">G76+H76+I76+J76</f>
        <v>0</v>
      </c>
      <c r="G76" s="2"/>
      <c r="H76" s="2"/>
      <c r="I76" s="2"/>
      <c r="J76" s="2"/>
    </row>
    <row r="77" spans="1:10" ht="15" customHeight="1">
      <c r="A77" s="5" t="s">
        <v>65</v>
      </c>
      <c r="B77" s="2">
        <v>3014</v>
      </c>
      <c r="C77" s="15">
        <v>289.5</v>
      </c>
      <c r="D77" s="2">
        <v>10.3</v>
      </c>
      <c r="E77" s="15"/>
      <c r="F77" s="2">
        <f t="shared" si="20"/>
        <v>0</v>
      </c>
      <c r="G77" s="2"/>
      <c r="H77" s="2"/>
      <c r="I77" s="2"/>
      <c r="J77" s="2"/>
    </row>
    <row r="78" spans="1:10" ht="15" customHeight="1">
      <c r="A78" s="5" t="s">
        <v>66</v>
      </c>
      <c r="B78" s="2">
        <v>3015</v>
      </c>
      <c r="C78" s="15"/>
      <c r="D78" s="2"/>
      <c r="E78" s="15"/>
      <c r="F78" s="2">
        <f t="shared" si="20"/>
        <v>0</v>
      </c>
      <c r="G78" s="2"/>
      <c r="H78" s="2"/>
      <c r="I78" s="2"/>
      <c r="J78" s="2"/>
    </row>
    <row r="79" spans="1:10">
      <c r="A79" s="2" t="s">
        <v>58</v>
      </c>
      <c r="B79" s="2">
        <v>3016</v>
      </c>
      <c r="C79" s="15">
        <v>0</v>
      </c>
      <c r="D79" s="2">
        <v>0</v>
      </c>
      <c r="E79" s="15"/>
      <c r="F79" s="2">
        <f t="shared" si="20"/>
        <v>800</v>
      </c>
      <c r="G79" s="2"/>
      <c r="H79" s="2">
        <v>800</v>
      </c>
      <c r="I79" s="2"/>
      <c r="J79" s="2"/>
    </row>
    <row r="80" spans="1:10">
      <c r="A80" s="2" t="s">
        <v>59</v>
      </c>
      <c r="B80" s="2">
        <v>3020</v>
      </c>
      <c r="C80" s="2">
        <v>33211.800000000003</v>
      </c>
      <c r="D80" s="2"/>
      <c r="E80" s="2"/>
      <c r="F80" s="2"/>
      <c r="G80" s="2"/>
      <c r="H80" s="2"/>
      <c r="I80" s="2"/>
      <c r="J80" s="2"/>
    </row>
    <row r="81" spans="1:10">
      <c r="A81" s="2" t="s">
        <v>60</v>
      </c>
      <c r="B81" s="2">
        <v>3030</v>
      </c>
      <c r="C81" s="2">
        <v>15174.7</v>
      </c>
      <c r="D81" s="2"/>
      <c r="E81" s="2"/>
      <c r="F81" s="2"/>
      <c r="G81" s="2"/>
      <c r="H81" s="2"/>
      <c r="I81" s="2"/>
      <c r="J81" s="2"/>
    </row>
    <row r="82" spans="1:10">
      <c r="A82" s="2" t="s">
        <v>61</v>
      </c>
      <c r="B82" s="2">
        <v>3040</v>
      </c>
      <c r="C82" s="2">
        <v>3343.1</v>
      </c>
      <c r="D82" s="2"/>
      <c r="E82" s="2"/>
      <c r="F82" s="2"/>
      <c r="G82" s="2"/>
      <c r="H82" s="2"/>
      <c r="I82" s="2"/>
      <c r="J82" s="2"/>
    </row>
    <row r="83" spans="1:10">
      <c r="A83" s="13"/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>
      <c r="A84" s="9" t="s">
        <v>75</v>
      </c>
      <c r="B84" s="13"/>
      <c r="C84" s="13"/>
      <c r="D84" s="13"/>
      <c r="E84" s="20" t="s">
        <v>76</v>
      </c>
      <c r="F84" s="20"/>
      <c r="G84" s="20"/>
      <c r="H84" s="13"/>
      <c r="I84" s="13"/>
      <c r="J84" s="13"/>
    </row>
    <row r="85" spans="1:10">
      <c r="A85" s="17" t="s">
        <v>79</v>
      </c>
      <c r="B85" s="13"/>
      <c r="C85" s="13"/>
      <c r="D85" s="13"/>
      <c r="E85" s="20" t="s">
        <v>80</v>
      </c>
      <c r="F85" s="20"/>
      <c r="G85" s="20"/>
      <c r="H85" s="13"/>
      <c r="I85" s="13"/>
      <c r="J85" s="13"/>
    </row>
    <row r="86" spans="1:10">
      <c r="A86" s="13"/>
      <c r="B86" s="13"/>
      <c r="C86" s="13"/>
      <c r="D86" s="13"/>
      <c r="E86" s="13"/>
      <c r="F86" s="13"/>
      <c r="G86" s="13"/>
      <c r="H86" s="13"/>
      <c r="I86" s="13"/>
      <c r="J86" s="13"/>
    </row>
  </sheetData>
  <mergeCells count="52">
    <mergeCell ref="E85:G85"/>
    <mergeCell ref="A30:J30"/>
    <mergeCell ref="A73:J73"/>
    <mergeCell ref="E84:G84"/>
    <mergeCell ref="A25:J25"/>
    <mergeCell ref="A26:A28"/>
    <mergeCell ref="B26:B28"/>
    <mergeCell ref="C26:C28"/>
    <mergeCell ref="D26:E26"/>
    <mergeCell ref="F26:J26"/>
    <mergeCell ref="D27:D28"/>
    <mergeCell ref="E27:E28"/>
    <mergeCell ref="F27:F28"/>
    <mergeCell ref="G27:J27"/>
    <mergeCell ref="B24:J24"/>
    <mergeCell ref="B17:F17"/>
    <mergeCell ref="G17:H17"/>
    <mergeCell ref="I17:J17"/>
    <mergeCell ref="B18:F18"/>
    <mergeCell ref="G18:H18"/>
    <mergeCell ref="I18:J18"/>
    <mergeCell ref="B19:J19"/>
    <mergeCell ref="B20:J20"/>
    <mergeCell ref="B21:J21"/>
    <mergeCell ref="B22:J22"/>
    <mergeCell ref="B23:J23"/>
    <mergeCell ref="B15:F15"/>
    <mergeCell ref="G15:H15"/>
    <mergeCell ref="I15:J15"/>
    <mergeCell ref="B16:F16"/>
    <mergeCell ref="G16:H16"/>
    <mergeCell ref="I16:J16"/>
    <mergeCell ref="G11:J11"/>
    <mergeCell ref="B13:F13"/>
    <mergeCell ref="G13:H13"/>
    <mergeCell ref="I13:J13"/>
    <mergeCell ref="B14:F14"/>
    <mergeCell ref="G14:H14"/>
    <mergeCell ref="I14:J14"/>
    <mergeCell ref="G8:H8"/>
    <mergeCell ref="I8:J8"/>
    <mergeCell ref="G9:H9"/>
    <mergeCell ref="I9:J9"/>
    <mergeCell ref="G10:H10"/>
    <mergeCell ref="I10:J10"/>
    <mergeCell ref="G7:H7"/>
    <mergeCell ref="I7:J7"/>
    <mergeCell ref="G1:J1"/>
    <mergeCell ref="G2:J2"/>
    <mergeCell ref="G3:J3"/>
    <mergeCell ref="G4:J4"/>
    <mergeCell ref="G5:J5"/>
  </mergeCells>
  <pageMargins left="0.9055118110236221" right="0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фінансовий план</vt:lpstr>
      <vt:lpstr>'фінансовий план'!Область_печати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Router</cp:lastModifiedBy>
  <cp:lastPrinted>2026-07-30T05:45:08Z</cp:lastPrinted>
  <dcterms:created xsi:type="dcterms:W3CDTF">2019-08-27T07:18:00Z</dcterms:created>
  <dcterms:modified xsi:type="dcterms:W3CDTF">2026-08-03T11:33:51Z</dcterms:modified>
</cp:coreProperties>
</file>